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ock, disc, ring, sphere" sheetId="1" r:id="rId1"/>
  </sheets>
  <definedNames/>
  <calcPr fullCalcOnLoad="1"/>
</workbook>
</file>

<file path=xl/sharedStrings.xml><?xml version="1.0" encoding="utf-8"?>
<sst xmlns="http://schemas.openxmlformats.org/spreadsheetml/2006/main" count="129" uniqueCount="56">
  <si>
    <t>Flussdichte berechnen</t>
  </si>
  <si>
    <t>(Ergänzung zu FAQ http://www.supermagnete.com/faq/flux)</t>
  </si>
  <si>
    <t>Geben Sie Ihre Parameter in die gelben Felder ein. Die Flussdichte wird im grünen Feld angezeigt.</t>
  </si>
  <si>
    <t>Block (Quader/Würfel)</t>
  </si>
  <si>
    <t>L</t>
  </si>
  <si>
    <t>W</t>
  </si>
  <si>
    <t>D</t>
  </si>
  <si>
    <t>Grade</t>
  </si>
  <si>
    <t>Br</t>
  </si>
  <si>
    <t>Beschichtung</t>
  </si>
  <si>
    <t xml:space="preserve">Distanz z  </t>
  </si>
  <si>
    <t>zTot.</t>
  </si>
  <si>
    <t>Br/Pi</t>
  </si>
  <si>
    <t>arctan1</t>
  </si>
  <si>
    <t>arctan2</t>
  </si>
  <si>
    <t>N42</t>
  </si>
  <si>
    <t>mm</t>
  </si>
  <si>
    <t>m</t>
  </si>
  <si>
    <t>T</t>
  </si>
  <si>
    <t>Flussdichte im Abstand z von einem Block</t>
  </si>
  <si>
    <t>B(z)</t>
  </si>
  <si>
    <t>Tesla</t>
  </si>
  <si>
    <t>Gauss</t>
  </si>
  <si>
    <t>Zylinder (Scheibe/Stab)</t>
  </si>
  <si>
    <t>2R</t>
  </si>
  <si>
    <t>R</t>
  </si>
  <si>
    <t>2D</t>
  </si>
  <si>
    <t>Distanz z</t>
  </si>
  <si>
    <t>z Tot.</t>
  </si>
  <si>
    <t>Br/2</t>
  </si>
  <si>
    <t>sum1</t>
  </si>
  <si>
    <t>sum2</t>
  </si>
  <si>
    <t>Flussdichte im Abstand z von einem Zylinder</t>
  </si>
  <si>
    <t>Ring</t>
  </si>
  <si>
    <t>2Ra</t>
  </si>
  <si>
    <t>2Ri</t>
  </si>
  <si>
    <t>Ra</t>
  </si>
  <si>
    <t>Ri</t>
  </si>
  <si>
    <t>sum3</t>
  </si>
  <si>
    <t>sum4</t>
  </si>
  <si>
    <t>Flussdichte im Abstand z von einem Ring</t>
  </si>
  <si>
    <t>Kugel</t>
  </si>
  <si>
    <t>Flussdichte im Abstand z von einer Kugel</t>
  </si>
  <si>
    <t>(C) Webcraft GmbH, Betreiberin von www.supermagnete.com</t>
  </si>
  <si>
    <t>Liste für Dropdown</t>
  </si>
  <si>
    <t>Max</t>
  </si>
  <si>
    <t>N30</t>
  </si>
  <si>
    <t>N33</t>
  </si>
  <si>
    <t>N35</t>
  </si>
  <si>
    <t>N38</t>
  </si>
  <si>
    <t>N40</t>
  </si>
  <si>
    <t>N44</t>
  </si>
  <si>
    <t>N45</t>
  </si>
  <si>
    <t>N48</t>
  </si>
  <si>
    <t>N50</t>
  </si>
  <si>
    <t>N52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</si>
</sst>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"/>
  </numFmts>
  <fonts count="12">
    <font>
      <sz val="10"/>
      <name val="Arial"/>
      <family val="2"/>
    </font>
    <font>
      <b/>
      <sz val="24"/>
      <color indexed="8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2"/>
      <name val="Verdana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4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170" fontId="9" fillId="5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8" fillId="6" borderId="0" xfId="0" applyFont="1" applyFill="1" applyAlignment="1" applyProtection="1">
      <alignment/>
      <protection locked="0"/>
    </xf>
    <xf numFmtId="0" fontId="8" fillId="6" borderId="0" xfId="0" applyFont="1" applyFill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37</xdr:row>
      <xdr:rowOff>38100</xdr:rowOff>
    </xdr:from>
    <xdr:to>
      <xdr:col>5</xdr:col>
      <xdr:colOff>342900</xdr:colOff>
      <xdr:row>54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6696075"/>
          <a:ext cx="1619250" cy="2790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97</xdr:row>
      <xdr:rowOff>57150</xdr:rowOff>
    </xdr:from>
    <xdr:to>
      <xdr:col>4</xdr:col>
      <xdr:colOff>771525</xdr:colOff>
      <xdr:row>113</xdr:row>
      <xdr:rowOff>123825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16506825"/>
          <a:ext cx="1333500" cy="2657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95250</xdr:rowOff>
    </xdr:from>
    <xdr:to>
      <xdr:col>5</xdr:col>
      <xdr:colOff>228600</xdr:colOff>
      <xdr:row>26</xdr:row>
      <xdr:rowOff>133350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2343150"/>
          <a:ext cx="1600200" cy="2628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3</xdr:col>
      <xdr:colOff>0</xdr:colOff>
      <xdr:row>14</xdr:row>
      <xdr:rowOff>0</xdr:rowOff>
    </xdr:to>
    <xdr:sp>
      <xdr:nvSpPr>
        <xdr:cNvPr id="4" name="Rectangle 34"/>
        <xdr:cNvSpPr>
          <a:spLocks/>
        </xdr:cNvSpPr>
      </xdr:nvSpPr>
      <xdr:spPr>
        <a:xfrm>
          <a:off x="1219200" y="2571750"/>
          <a:ext cx="1409700" cy="32385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514350</xdr:colOff>
      <xdr:row>13</xdr:row>
      <xdr:rowOff>0</xdr:rowOff>
    </xdr:to>
    <xdr:sp>
      <xdr:nvSpPr>
        <xdr:cNvPr id="5" name="Line 35"/>
        <xdr:cNvSpPr>
          <a:spLocks/>
        </xdr:cNvSpPr>
      </xdr:nvSpPr>
      <xdr:spPr>
        <a:xfrm>
          <a:off x="2638425" y="27336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57150</xdr:rowOff>
    </xdr:from>
    <xdr:to>
      <xdr:col>5</xdr:col>
      <xdr:colOff>142875</xdr:colOff>
      <xdr:row>84</xdr:row>
      <xdr:rowOff>104775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11610975"/>
          <a:ext cx="1504950" cy="2800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41</xdr:row>
      <xdr:rowOff>0</xdr:rowOff>
    </xdr:to>
    <xdr:sp>
      <xdr:nvSpPr>
        <xdr:cNvPr id="7" name="Rectangle 38"/>
        <xdr:cNvSpPr>
          <a:spLocks/>
        </xdr:cNvSpPr>
      </xdr:nvSpPr>
      <xdr:spPr>
        <a:xfrm>
          <a:off x="1219200" y="6981825"/>
          <a:ext cx="1409700" cy="32385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39</xdr:row>
      <xdr:rowOff>152400</xdr:rowOff>
    </xdr:from>
    <xdr:to>
      <xdr:col>4</xdr:col>
      <xdr:colOff>19050</xdr:colOff>
      <xdr:row>39</xdr:row>
      <xdr:rowOff>152400</xdr:rowOff>
    </xdr:to>
    <xdr:sp>
      <xdr:nvSpPr>
        <xdr:cNvPr id="8" name="Line 39"/>
        <xdr:cNvSpPr>
          <a:spLocks/>
        </xdr:cNvSpPr>
      </xdr:nvSpPr>
      <xdr:spPr>
        <a:xfrm>
          <a:off x="2647950" y="7134225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3</xdr:col>
      <xdr:colOff>0</xdr:colOff>
      <xdr:row>71</xdr:row>
      <xdr:rowOff>0</xdr:rowOff>
    </xdr:to>
    <xdr:sp>
      <xdr:nvSpPr>
        <xdr:cNvPr id="9" name="Rectangle 40"/>
        <xdr:cNvSpPr>
          <a:spLocks/>
        </xdr:cNvSpPr>
      </xdr:nvSpPr>
      <xdr:spPr>
        <a:xfrm>
          <a:off x="1219200" y="11877675"/>
          <a:ext cx="1409700" cy="32385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69</xdr:row>
      <xdr:rowOff>152400</xdr:rowOff>
    </xdr:from>
    <xdr:to>
      <xdr:col>3</xdr:col>
      <xdr:colOff>533400</xdr:colOff>
      <xdr:row>69</xdr:row>
      <xdr:rowOff>152400</xdr:rowOff>
    </xdr:to>
    <xdr:sp>
      <xdr:nvSpPr>
        <xdr:cNvPr id="10" name="Line 41"/>
        <xdr:cNvSpPr>
          <a:spLocks/>
        </xdr:cNvSpPr>
      </xdr:nvSpPr>
      <xdr:spPr>
        <a:xfrm>
          <a:off x="2647950" y="120300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3</xdr:col>
      <xdr:colOff>0</xdr:colOff>
      <xdr:row>101</xdr:row>
      <xdr:rowOff>0</xdr:rowOff>
    </xdr:to>
    <xdr:sp>
      <xdr:nvSpPr>
        <xdr:cNvPr id="11" name="Rectangle 42"/>
        <xdr:cNvSpPr>
          <a:spLocks/>
        </xdr:cNvSpPr>
      </xdr:nvSpPr>
      <xdr:spPr>
        <a:xfrm>
          <a:off x="1219200" y="16773525"/>
          <a:ext cx="1409700" cy="32385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99</xdr:row>
      <xdr:rowOff>152400</xdr:rowOff>
    </xdr:from>
    <xdr:to>
      <xdr:col>3</xdr:col>
      <xdr:colOff>533400</xdr:colOff>
      <xdr:row>99</xdr:row>
      <xdr:rowOff>152400</xdr:rowOff>
    </xdr:to>
    <xdr:sp>
      <xdr:nvSpPr>
        <xdr:cNvPr id="12" name="Line 43"/>
        <xdr:cNvSpPr>
          <a:spLocks/>
        </xdr:cNvSpPr>
      </xdr:nvSpPr>
      <xdr:spPr>
        <a:xfrm>
          <a:off x="2647950" y="1692592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14</xdr:col>
      <xdr:colOff>0</xdr:colOff>
      <xdr:row>22</xdr:row>
      <xdr:rowOff>0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48200" y="3219450"/>
          <a:ext cx="6048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11</xdr:col>
      <xdr:colOff>0</xdr:colOff>
      <xdr:row>51</xdr:row>
      <xdr:rowOff>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48200" y="7953375"/>
          <a:ext cx="40957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628650</xdr:colOff>
      <xdr:row>74</xdr:row>
      <xdr:rowOff>0</xdr:rowOff>
    </xdr:from>
    <xdr:to>
      <xdr:col>15</xdr:col>
      <xdr:colOff>0</xdr:colOff>
      <xdr:row>81</xdr:row>
      <xdr:rowOff>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29150" y="12687300"/>
          <a:ext cx="665797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8</xdr:col>
      <xdr:colOff>266700</xdr:colOff>
      <xdr:row>111</xdr:row>
      <xdr:rowOff>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48200" y="17745075"/>
          <a:ext cx="18097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tabSelected="1" workbookViewId="0" topLeftCell="A1">
      <selection activeCell="A9" sqref="A9"/>
    </sheetView>
  </sheetViews>
  <sheetFormatPr defaultColWidth="11.421875" defaultRowHeight="12.75"/>
  <cols>
    <col min="1" max="1" width="18.28125" style="0" customWidth="1"/>
    <col min="2" max="2" width="12.28125" style="0" customWidth="1"/>
    <col min="3" max="3" width="8.8515625" style="0" customWidth="1"/>
    <col min="4" max="4" width="8.57421875" style="0" customWidth="1"/>
    <col min="5" max="5" width="12.00390625" style="0" customWidth="1"/>
    <col min="6" max="6" width="9.7109375" style="0" customWidth="1"/>
    <col min="7" max="7" width="8.28125" style="0" customWidth="1"/>
    <col min="8" max="8" width="14.8515625" style="0" customWidth="1"/>
    <col min="9" max="9" width="12.57421875" style="0" customWidth="1"/>
    <col min="10" max="11" width="12.8515625" style="0" customWidth="1"/>
    <col min="12" max="12" width="11.57421875" style="0" customWidth="1"/>
    <col min="13" max="16384" width="8.8515625" style="0" customWidth="1"/>
  </cols>
  <sheetData>
    <row r="1" s="2" customFormat="1" ht="30">
      <c r="A1" s="1" t="s">
        <v>0</v>
      </c>
    </row>
    <row r="2" s="4" customFormat="1" ht="20.25">
      <c r="A2" s="3" t="s">
        <v>1</v>
      </c>
    </row>
    <row r="3" s="4" customFormat="1" ht="20.25">
      <c r="A3" s="3"/>
    </row>
    <row r="4" spans="1:14" s="7" customFormat="1" ht="23.2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="7" customFormat="1" ht="16.5" customHeight="1">
      <c r="A5" s="8"/>
    </row>
    <row r="7" spans="1:14" ht="15.75">
      <c r="A7" s="9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21" s="14" customFormat="1" ht="12.75">
      <c r="A8" s="11" t="s">
        <v>4</v>
      </c>
      <c r="B8" s="12" t="s">
        <v>5</v>
      </c>
      <c r="C8" s="11" t="s">
        <v>6</v>
      </c>
      <c r="D8" s="11" t="s">
        <v>4</v>
      </c>
      <c r="E8" s="12" t="s">
        <v>5</v>
      </c>
      <c r="F8" s="11" t="s">
        <v>6</v>
      </c>
      <c r="G8" s="12" t="s">
        <v>7</v>
      </c>
      <c r="H8" s="13" t="s">
        <v>8</v>
      </c>
      <c r="I8" s="13" t="s">
        <v>9</v>
      </c>
      <c r="J8" s="12" t="s">
        <v>10</v>
      </c>
      <c r="K8" s="14" t="s">
        <v>11</v>
      </c>
      <c r="L8" s="14" t="s">
        <v>12</v>
      </c>
      <c r="M8" s="14" t="s">
        <v>13</v>
      </c>
      <c r="N8" s="14" t="s">
        <v>14</v>
      </c>
      <c r="P8"/>
      <c r="Q8"/>
      <c r="R8"/>
      <c r="S8"/>
      <c r="T8"/>
      <c r="U8"/>
    </row>
    <row r="9" spans="1:14" ht="12.75">
      <c r="A9" s="31">
        <v>0</v>
      </c>
      <c r="B9" s="31">
        <v>0</v>
      </c>
      <c r="C9" s="31">
        <v>0</v>
      </c>
      <c r="D9" s="15">
        <f>A9/1000</f>
        <v>0</v>
      </c>
      <c r="E9" s="15">
        <f>B9/1000</f>
        <v>0</v>
      </c>
      <c r="F9" s="15">
        <f>C9/1000</f>
        <v>0</v>
      </c>
      <c r="G9" s="32" t="s">
        <v>15</v>
      </c>
      <c r="H9" s="15">
        <f>VLOOKUP(G9,$A138:B148,2)</f>
        <v>1.29</v>
      </c>
      <c r="I9" s="15">
        <v>0.00065</v>
      </c>
      <c r="J9" s="31">
        <v>0</v>
      </c>
      <c r="K9" s="15">
        <f>I9+J9/1000</f>
        <v>0.00065</v>
      </c>
      <c r="L9" s="15">
        <f>H9/PI()</f>
        <v>0.41061975317709</v>
      </c>
      <c r="M9" s="15">
        <f>ATAN((D9*E9)/(2*K9*SQRT((4*K9*K9+D9*D9+E9*E9))))</f>
        <v>0</v>
      </c>
      <c r="N9" s="15">
        <f>ATAN((D9*E9)/(2*(K9+F9)*SQRT((4*(K9+F9)*(K9+F9)+D9*D9+E9*E9))))</f>
        <v>0</v>
      </c>
    </row>
    <row r="10" spans="1:11" s="14" customFormat="1" ht="12.75">
      <c r="A10" s="11" t="s">
        <v>16</v>
      </c>
      <c r="B10" s="12" t="s">
        <v>16</v>
      </c>
      <c r="C10" s="11" t="s">
        <v>16</v>
      </c>
      <c r="D10" s="13" t="s">
        <v>17</v>
      </c>
      <c r="E10" s="13" t="s">
        <v>17</v>
      </c>
      <c r="F10" s="13" t="s">
        <v>17</v>
      </c>
      <c r="G10" s="12"/>
      <c r="H10" s="13" t="s">
        <v>18</v>
      </c>
      <c r="I10" s="13" t="s">
        <v>17</v>
      </c>
      <c r="J10" s="12" t="s">
        <v>16</v>
      </c>
      <c r="K10" s="14" t="s">
        <v>17</v>
      </c>
    </row>
    <row r="12" ht="12.75">
      <c r="A12" s="16" t="s">
        <v>19</v>
      </c>
    </row>
    <row r="13" spans="1:3" ht="12.75">
      <c r="A13" s="17" t="s">
        <v>20</v>
      </c>
      <c r="B13" s="18">
        <f>L9*(M9-N9)</f>
        <v>0</v>
      </c>
      <c r="C13" s="19">
        <f>B13*10000</f>
        <v>0</v>
      </c>
    </row>
    <row r="14" spans="2:3" ht="12.75">
      <c r="B14" s="20" t="s">
        <v>21</v>
      </c>
      <c r="C14" s="20" t="s">
        <v>22</v>
      </c>
    </row>
    <row r="15" spans="2:3" ht="12.75">
      <c r="B15" s="21"/>
      <c r="C15" s="21"/>
    </row>
    <row r="17" ht="12.75">
      <c r="G17" s="22"/>
    </row>
    <row r="18" spans="6:11" ht="12.75">
      <c r="F18" s="22"/>
      <c r="G18" s="22"/>
      <c r="H18" s="22"/>
      <c r="I18" s="22"/>
      <c r="J18" s="22"/>
      <c r="K18" s="22"/>
    </row>
    <row r="34" spans="1:13" ht="15.75">
      <c r="A34" s="9" t="s">
        <v>23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s="25" customFormat="1" ht="12.75">
      <c r="A35" s="11" t="s">
        <v>24</v>
      </c>
      <c r="B35" s="12" t="s">
        <v>6</v>
      </c>
      <c r="C35" s="23" t="s">
        <v>25</v>
      </c>
      <c r="D35" s="14" t="s">
        <v>6</v>
      </c>
      <c r="E35" s="14" t="s">
        <v>26</v>
      </c>
      <c r="F35" s="24" t="s">
        <v>7</v>
      </c>
      <c r="G35" s="25" t="s">
        <v>8</v>
      </c>
      <c r="H35" s="14" t="s">
        <v>9</v>
      </c>
      <c r="I35" s="12" t="s">
        <v>27</v>
      </c>
      <c r="J35" s="14" t="s">
        <v>28</v>
      </c>
      <c r="K35" s="14" t="s">
        <v>29</v>
      </c>
      <c r="L35" s="14" t="s">
        <v>30</v>
      </c>
      <c r="M35" s="14" t="s">
        <v>31</v>
      </c>
    </row>
    <row r="36" spans="1:13" ht="12.75">
      <c r="A36" s="31">
        <v>0</v>
      </c>
      <c r="B36" s="31">
        <v>0</v>
      </c>
      <c r="C36" s="15">
        <f>A36/2000</f>
        <v>0</v>
      </c>
      <c r="D36" s="15">
        <f>B36/1000</f>
        <v>0</v>
      </c>
      <c r="E36" s="15">
        <f>D36*2</f>
        <v>0</v>
      </c>
      <c r="F36" s="31" t="s">
        <v>15</v>
      </c>
      <c r="G36" s="15">
        <f>VLOOKUP(F36,A138:B148,2)</f>
        <v>1.29</v>
      </c>
      <c r="H36" s="15">
        <v>2E-05</v>
      </c>
      <c r="I36" s="31">
        <v>0</v>
      </c>
      <c r="J36" s="15">
        <f>H36+I36/1000</f>
        <v>2E-05</v>
      </c>
      <c r="K36" s="15">
        <f>G36/2</f>
        <v>0.645</v>
      </c>
      <c r="L36" s="15">
        <f>(J36+D36)/SQRT((C36*C36+(J36+D36)*(J36+D36)))</f>
        <v>1</v>
      </c>
      <c r="M36" s="15">
        <f>J36/SQRT(C36*C36+J36*J36)</f>
        <v>1</v>
      </c>
    </row>
    <row r="37" spans="1:13" ht="12.75">
      <c r="A37" s="11" t="s">
        <v>16</v>
      </c>
      <c r="B37" s="12" t="s">
        <v>16</v>
      </c>
      <c r="C37" s="14" t="s">
        <v>17</v>
      </c>
      <c r="D37" s="14" t="s">
        <v>17</v>
      </c>
      <c r="E37" s="14" t="s">
        <v>17</v>
      </c>
      <c r="F37" s="24"/>
      <c r="G37" s="14" t="s">
        <v>18</v>
      </c>
      <c r="H37" s="14" t="s">
        <v>17</v>
      </c>
      <c r="I37" s="12" t="s">
        <v>16</v>
      </c>
      <c r="J37" s="14" t="s">
        <v>17</v>
      </c>
      <c r="K37" s="14"/>
      <c r="L37" s="14"/>
      <c r="M37" s="14"/>
    </row>
    <row r="39" ht="12.75">
      <c r="A39" s="16" t="s">
        <v>32</v>
      </c>
    </row>
    <row r="40" spans="1:3" ht="12.75">
      <c r="A40" s="17" t="s">
        <v>20</v>
      </c>
      <c r="B40" s="18">
        <f>K36*(L36-M36)</f>
        <v>0</v>
      </c>
      <c r="C40" s="19">
        <f>B40*10000</f>
        <v>0</v>
      </c>
    </row>
    <row r="41" spans="2:3" ht="12.75">
      <c r="B41" s="20" t="s">
        <v>21</v>
      </c>
      <c r="C41" s="20" t="s">
        <v>22</v>
      </c>
    </row>
    <row r="47" spans="1:3" ht="12.75">
      <c r="A47" s="25"/>
      <c r="B47" s="16"/>
      <c r="C47" s="16"/>
    </row>
    <row r="64" spans="1:17" ht="15.75">
      <c r="A64" s="9" t="s">
        <v>33</v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s="25" customFormat="1" ht="12.75">
      <c r="A65" s="11" t="s">
        <v>34</v>
      </c>
      <c r="B65" s="11" t="s">
        <v>35</v>
      </c>
      <c r="C65" s="12" t="s">
        <v>6</v>
      </c>
      <c r="D65" s="14" t="s">
        <v>36</v>
      </c>
      <c r="E65" s="14" t="s">
        <v>37</v>
      </c>
      <c r="F65" s="14" t="s">
        <v>6</v>
      </c>
      <c r="G65" s="14" t="s">
        <v>26</v>
      </c>
      <c r="H65" s="24" t="s">
        <v>7</v>
      </c>
      <c r="I65" s="25" t="s">
        <v>8</v>
      </c>
      <c r="J65" s="14" t="s">
        <v>9</v>
      </c>
      <c r="K65" s="12" t="s">
        <v>27</v>
      </c>
      <c r="L65" s="14" t="s">
        <v>28</v>
      </c>
      <c r="M65" s="14" t="s">
        <v>29</v>
      </c>
      <c r="N65" s="14" t="s">
        <v>30</v>
      </c>
      <c r="O65" s="14" t="s">
        <v>31</v>
      </c>
      <c r="P65" s="14" t="s">
        <v>38</v>
      </c>
      <c r="Q65" s="14" t="s">
        <v>39</v>
      </c>
    </row>
    <row r="66" spans="1:17" ht="12.75">
      <c r="A66" s="31">
        <v>0</v>
      </c>
      <c r="B66" s="31">
        <v>0</v>
      </c>
      <c r="C66" s="31">
        <v>0</v>
      </c>
      <c r="D66" s="15">
        <f>A66/2000</f>
        <v>0</v>
      </c>
      <c r="E66" s="15">
        <f>B66/2000</f>
        <v>0</v>
      </c>
      <c r="F66" s="15">
        <f>C66/1000</f>
        <v>0</v>
      </c>
      <c r="G66" s="15">
        <f>F66*2</f>
        <v>0</v>
      </c>
      <c r="H66" s="31" t="s">
        <v>15</v>
      </c>
      <c r="I66" s="15">
        <f>VLOOKUP(H66,A138:B148,2)</f>
        <v>1.29</v>
      </c>
      <c r="J66" s="15">
        <v>2E-05</v>
      </c>
      <c r="K66" s="31">
        <v>0</v>
      </c>
      <c r="L66" s="15">
        <f>J66+K66/1000</f>
        <v>2E-05</v>
      </c>
      <c r="M66" s="15">
        <f>I66/2</f>
        <v>0.645</v>
      </c>
      <c r="N66" s="15">
        <f>(L66+F66)/SQRT((D66*D66+(L66+F66)*(L66+F66)))</f>
        <v>1</v>
      </c>
      <c r="O66" s="15">
        <f>L66/SQRT(D66*D66+L66*L66)</f>
        <v>1</v>
      </c>
      <c r="P66" s="15">
        <f>(L66+F66)/SQRT((E66*E66+(L66+F66)*(L66+F66)))</f>
        <v>1</v>
      </c>
      <c r="Q66" s="15">
        <f>L66/SQRT(E66*E66+L66*L66)</f>
        <v>1</v>
      </c>
    </row>
    <row r="67" spans="1:15" ht="12.75">
      <c r="A67" s="11" t="s">
        <v>16</v>
      </c>
      <c r="B67" s="11" t="s">
        <v>16</v>
      </c>
      <c r="C67" s="12" t="s">
        <v>16</v>
      </c>
      <c r="D67" s="14" t="s">
        <v>17</v>
      </c>
      <c r="E67" s="14" t="s">
        <v>17</v>
      </c>
      <c r="F67" s="14" t="s">
        <v>17</v>
      </c>
      <c r="G67" s="14" t="s">
        <v>17</v>
      </c>
      <c r="H67" s="24"/>
      <c r="I67" s="14" t="s">
        <v>18</v>
      </c>
      <c r="J67" s="14" t="s">
        <v>17</v>
      </c>
      <c r="K67" s="12" t="s">
        <v>16</v>
      </c>
      <c r="L67" s="14" t="s">
        <v>17</v>
      </c>
      <c r="M67" s="14"/>
      <c r="N67" s="14"/>
      <c r="O67" s="14"/>
    </row>
    <row r="69" ht="12.75">
      <c r="A69" s="16" t="s">
        <v>40</v>
      </c>
    </row>
    <row r="70" spans="1:3" ht="12.75">
      <c r="A70" s="17" t="s">
        <v>20</v>
      </c>
      <c r="B70" s="18">
        <f>M66*(N66-O66-(P66-Q66))</f>
        <v>0</v>
      </c>
      <c r="C70" s="19">
        <f>B70*10000</f>
        <v>0</v>
      </c>
    </row>
    <row r="71" spans="2:3" ht="12.75">
      <c r="B71" s="20" t="s">
        <v>21</v>
      </c>
      <c r="C71" s="20" t="s">
        <v>22</v>
      </c>
    </row>
    <row r="74" ht="12.75">
      <c r="H74" s="14"/>
    </row>
    <row r="77" spans="1:3" ht="12.75">
      <c r="A77" s="25"/>
      <c r="B77" s="16"/>
      <c r="C77" s="16"/>
    </row>
    <row r="78" ht="12.75">
      <c r="A78" s="16"/>
    </row>
    <row r="94" spans="1:7" ht="15.75">
      <c r="A94" s="9" t="s">
        <v>41</v>
      </c>
      <c r="B94" s="10"/>
      <c r="C94" s="10"/>
      <c r="D94" s="10"/>
      <c r="E94" s="10"/>
      <c r="F94" s="10"/>
      <c r="G94" s="10"/>
    </row>
    <row r="95" spans="1:7" ht="12.75">
      <c r="A95" s="11" t="s">
        <v>25</v>
      </c>
      <c r="B95" s="14" t="s">
        <v>25</v>
      </c>
      <c r="C95" s="24" t="s">
        <v>7</v>
      </c>
      <c r="D95" t="s">
        <v>8</v>
      </c>
      <c r="E95" s="14" t="s">
        <v>9</v>
      </c>
      <c r="F95" s="12" t="s">
        <v>27</v>
      </c>
      <c r="G95" s="14" t="s">
        <v>28</v>
      </c>
    </row>
    <row r="96" spans="1:7" ht="12.75">
      <c r="A96" s="31">
        <v>0</v>
      </c>
      <c r="B96" s="15">
        <f>A96/1000</f>
        <v>0</v>
      </c>
      <c r="C96" s="31" t="s">
        <v>15</v>
      </c>
      <c r="D96" s="15">
        <f>VLOOKUP(C96,A138:B148,2)</f>
        <v>1.29</v>
      </c>
      <c r="E96" s="15">
        <v>2E-05</v>
      </c>
      <c r="F96" s="31">
        <v>0</v>
      </c>
      <c r="G96" s="15">
        <f>E96+F96/1000</f>
        <v>2E-05</v>
      </c>
    </row>
    <row r="97" spans="1:10" ht="12.75">
      <c r="A97" s="11" t="s">
        <v>16</v>
      </c>
      <c r="B97" s="14" t="s">
        <v>17</v>
      </c>
      <c r="C97" s="24"/>
      <c r="D97" s="14" t="s">
        <v>18</v>
      </c>
      <c r="E97" s="14" t="s">
        <v>17</v>
      </c>
      <c r="F97" s="12" t="s">
        <v>16</v>
      </c>
      <c r="G97" s="14" t="s">
        <v>17</v>
      </c>
      <c r="H97" s="14"/>
      <c r="I97" s="14"/>
      <c r="J97" s="14"/>
    </row>
    <row r="99" ht="12.75">
      <c r="A99" s="16" t="s">
        <v>42</v>
      </c>
    </row>
    <row r="100" spans="1:3" ht="12.75">
      <c r="A100" s="17" t="s">
        <v>20</v>
      </c>
      <c r="B100" s="18">
        <f>D96*2/3*(B96/(G96+B96))^3</f>
        <v>0</v>
      </c>
      <c r="C100" s="19">
        <f>B100*10000</f>
        <v>0</v>
      </c>
    </row>
    <row r="101" spans="2:3" ht="12.75">
      <c r="B101" s="20" t="s">
        <v>21</v>
      </c>
      <c r="C101" s="20" t="s">
        <v>22</v>
      </c>
    </row>
    <row r="107" spans="1:3" ht="12.75">
      <c r="A107" s="25"/>
      <c r="B107" s="16"/>
      <c r="C107" s="16"/>
    </row>
    <row r="108" ht="12.75">
      <c r="A108" s="16"/>
    </row>
    <row r="122" ht="12.75">
      <c r="A122" s="16" t="s">
        <v>43</v>
      </c>
    </row>
    <row r="126" ht="15">
      <c r="A126" s="26"/>
    </row>
    <row r="127" spans="1:4" s="16" customFormat="1" ht="12.75">
      <c r="A127"/>
      <c r="B127"/>
      <c r="C127"/>
      <c r="D127"/>
    </row>
    <row r="137" spans="1:4" ht="12.75">
      <c r="A137" s="27" t="s">
        <v>44</v>
      </c>
      <c r="B137" s="27" t="s">
        <v>21</v>
      </c>
      <c r="C137" s="27" t="s">
        <v>45</v>
      </c>
      <c r="D137" s="16"/>
    </row>
    <row r="138" spans="1:3" ht="12.75">
      <c r="A138" s="28" t="s">
        <v>46</v>
      </c>
      <c r="B138" s="29">
        <v>1.08</v>
      </c>
      <c r="C138" s="30">
        <v>1.12</v>
      </c>
    </row>
    <row r="139" spans="1:3" ht="12.75">
      <c r="A139" s="28" t="s">
        <v>47</v>
      </c>
      <c r="B139" s="29">
        <v>1.14</v>
      </c>
      <c r="C139" s="30">
        <v>1.17</v>
      </c>
    </row>
    <row r="140" spans="1:3" ht="12.75">
      <c r="A140" s="28" t="s">
        <v>48</v>
      </c>
      <c r="B140" s="29">
        <v>1.17</v>
      </c>
      <c r="C140" s="30">
        <v>1.21</v>
      </c>
    </row>
    <row r="141" spans="1:3" ht="12.75">
      <c r="A141" s="28" t="s">
        <v>49</v>
      </c>
      <c r="B141" s="29">
        <v>1.22</v>
      </c>
      <c r="C141" s="30">
        <v>1.26</v>
      </c>
    </row>
    <row r="142" spans="1:3" ht="12.75">
      <c r="A142" s="28" t="s">
        <v>50</v>
      </c>
      <c r="B142" s="29">
        <v>1.26</v>
      </c>
      <c r="C142" s="30">
        <v>1.29</v>
      </c>
    </row>
    <row r="143" spans="1:3" ht="12.75">
      <c r="A143" s="28" t="s">
        <v>15</v>
      </c>
      <c r="B143" s="29">
        <v>1.29</v>
      </c>
      <c r="C143" s="30">
        <v>1.32</v>
      </c>
    </row>
    <row r="144" spans="1:3" ht="12.75">
      <c r="A144" s="28" t="s">
        <v>51</v>
      </c>
      <c r="B144" s="29">
        <v>1.32</v>
      </c>
      <c r="C144" s="30">
        <v>1.36</v>
      </c>
    </row>
    <row r="145" spans="1:3" ht="12.75">
      <c r="A145" s="28" t="s">
        <v>52</v>
      </c>
      <c r="B145" s="29">
        <v>1.32</v>
      </c>
      <c r="C145" s="30">
        <v>1.37</v>
      </c>
    </row>
    <row r="146" spans="1:3" ht="12.75">
      <c r="A146" s="28" t="s">
        <v>53</v>
      </c>
      <c r="B146" s="29">
        <v>1.37</v>
      </c>
      <c r="C146" s="30">
        <v>1.42</v>
      </c>
    </row>
    <row r="147" spans="1:3" ht="12.75">
      <c r="A147" s="28" t="s">
        <v>54</v>
      </c>
      <c r="B147" s="29">
        <v>1.4</v>
      </c>
      <c r="C147" s="30">
        <v>1.46</v>
      </c>
    </row>
    <row r="148" spans="1:3" ht="12.75">
      <c r="A148" s="28" t="s">
        <v>55</v>
      </c>
      <c r="B148" s="29">
        <v>1.42</v>
      </c>
      <c r="C148" s="30">
        <v>1.47</v>
      </c>
    </row>
  </sheetData>
  <sheetProtection sheet="1" objects="1" scenarios="1" selectLockedCells="1"/>
  <dataValidations count="1">
    <dataValidation type="list" allowBlank="1" showErrorMessage="1" sqref="G9 F36 H66 C96">
      <formula1>'block, disc, ring, sphere'!$A$138:$A$148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Webcraft GmbH, www.supermagnete.com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Ackermann</dc:creator>
  <cp:keywords/>
  <dc:description/>
  <cp:lastModifiedBy>reto</cp:lastModifiedBy>
  <dcterms:created xsi:type="dcterms:W3CDTF">2011-02-18T17:51:59Z</dcterms:created>
  <dcterms:modified xsi:type="dcterms:W3CDTF">2011-02-18T17:55:45Z</dcterms:modified>
  <cp:category/>
  <cp:version/>
  <cp:contentType/>
  <cp:contentStatus/>
</cp:coreProperties>
</file>